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75" windowWidth="14610" windowHeight="13125" activeTab="0"/>
  </bookViews>
  <sheets>
    <sheet name="budget" sheetId="1" r:id="rId1"/>
    <sheet name="Sheet1" sheetId="2" r:id="rId2"/>
  </sheets>
  <definedNames>
    <definedName name="DonationColumnEnd">#REF!</definedName>
    <definedName name="DonationColumnGap">#REF!</definedName>
    <definedName name="DonationColumnStart">#REF!</definedName>
    <definedName name="DonationIncrease">'budget'!$M$7</definedName>
    <definedName name="DonationRow">#REF!</definedName>
    <definedName name="fixed">'budget'!$M$12</definedName>
    <definedName name="Fixed1">'budget'!#REF!</definedName>
    <definedName name="Fixed2">'budget'!$M$10</definedName>
    <definedName name="NumberDonations">#REF!</definedName>
    <definedName name="NumberProjects">#REF!</definedName>
    <definedName name="_xlnm.Print_Area" localSheetId="0">'budget'!$A$1:$N$44</definedName>
    <definedName name="ProjectColumn">#REF!</definedName>
    <definedName name="ProjectIncrease">'budget'!$M$5</definedName>
    <definedName name="ProjectRowEnd">#REF!</definedName>
    <definedName name="ProjectRowEnd2">#REF!</definedName>
    <definedName name="ProjectRowStart">#REF!</definedName>
    <definedName name="ProjectRowStart2">#REF!</definedName>
    <definedName name="Result">'budget'!$E$42:$I$42</definedName>
  </definedNames>
  <calcPr fullCalcOnLoad="1"/>
</workbook>
</file>

<file path=xl/sharedStrings.xml><?xml version="1.0" encoding="utf-8"?>
<sst xmlns="http://schemas.openxmlformats.org/spreadsheetml/2006/main" count="45" uniqueCount="38">
  <si>
    <t>Accomodation</t>
  </si>
  <si>
    <t>Client Workshops</t>
  </si>
  <si>
    <t>Actual</t>
  </si>
  <si>
    <t>Budget</t>
  </si>
  <si>
    <t>Average Donation</t>
  </si>
  <si>
    <t>Increase in Projects</t>
  </si>
  <si>
    <t>Fixed office expenses</t>
  </si>
  <si>
    <t>Excess of Revenue over Expenses</t>
  </si>
  <si>
    <t>Management</t>
  </si>
  <si>
    <t>Increase in donations</t>
  </si>
  <si>
    <t xml:space="preserve">Total Recoverable Expenses </t>
  </si>
  <si>
    <t>Total Direct Expenses</t>
  </si>
  <si>
    <t xml:space="preserve">Total Recovered Expenses </t>
  </si>
  <si>
    <t>Total Direct Revenue</t>
  </si>
  <si>
    <t>Total Revenue</t>
  </si>
  <si>
    <t>Total Expenses</t>
  </si>
  <si>
    <t>Budgeted Projects</t>
  </si>
  <si>
    <t>Client Contributions</t>
  </si>
  <si>
    <t>Donations- Foundations</t>
  </si>
  <si>
    <t>Volunteer Donations</t>
  </si>
  <si>
    <t>Private Sector Donations</t>
  </si>
  <si>
    <t>Other Revenue</t>
  </si>
  <si>
    <t>Client Workshop Fees</t>
  </si>
  <si>
    <t>Office Support</t>
  </si>
  <si>
    <t>Office Expenses</t>
  </si>
  <si>
    <t>Promotion &amp; Advertising</t>
  </si>
  <si>
    <t>Computers &amp; Office Equipment</t>
  </si>
  <si>
    <t>Recovered VC Expenses - Travel etc</t>
  </si>
  <si>
    <t>VC Expenses - Travel etc</t>
  </si>
  <si>
    <t>Cash at end of year</t>
  </si>
  <si>
    <t xml:space="preserve">Budget </t>
  </si>
  <si>
    <t>MAS Financial Data 2008 - 2017</t>
  </si>
  <si>
    <t>Changes since Jan 5 version</t>
  </si>
  <si>
    <t>2014 client donations raised to $32,000</t>
  </si>
  <si>
    <t>VC donations raised to $3,000</t>
  </si>
  <si>
    <t>Office support raised to $40,000 p.a. starting Q# 2014</t>
  </si>
  <si>
    <t>$3,000 added to management for VC development</t>
  </si>
  <si>
    <t>Assume 10% increase in projects per year (if we aren't getting this we can reduce office support costs)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</si>
</sst>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$&quot;#,##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0" fontId="3" fillId="0" borderId="0" xfId="44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175" fontId="0" fillId="33" borderId="0" xfId="42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175" fontId="2" fillId="36" borderId="0" xfId="42" applyNumberFormat="1" applyFont="1" applyFill="1" applyBorder="1" applyAlignment="1">
      <alignment horizontal="center"/>
    </xf>
    <xf numFmtId="175" fontId="0" fillId="36" borderId="0" xfId="42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171" fontId="1" fillId="35" borderId="0" xfId="42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9" fontId="0" fillId="36" borderId="0" xfId="59" applyFont="1" applyFill="1" applyBorder="1" applyAlignment="1">
      <alignment horizontal="center"/>
    </xf>
    <xf numFmtId="174" fontId="0" fillId="36" borderId="0" xfId="59" applyNumberFormat="1" applyFont="1" applyFill="1" applyBorder="1" applyAlignment="1">
      <alignment horizontal="center"/>
    </xf>
    <xf numFmtId="3" fontId="0" fillId="35" borderId="0" xfId="42" applyNumberFormat="1" applyFill="1" applyBorder="1" applyAlignment="1">
      <alignment horizontal="center"/>
    </xf>
    <xf numFmtId="3" fontId="0" fillId="35" borderId="0" xfId="42" applyNumberFormat="1" applyFont="1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4" fontId="0" fillId="35" borderId="0" xfId="42" applyNumberFormat="1" applyFill="1" applyBorder="1" applyAlignment="1">
      <alignment horizontal="center"/>
    </xf>
    <xf numFmtId="3" fontId="0" fillId="35" borderId="0" xfId="42" applyNumberFormat="1" applyFont="1" applyFill="1" applyBorder="1" applyAlignment="1">
      <alignment horizontal="center"/>
    </xf>
    <xf numFmtId="171" fontId="0" fillId="35" borderId="0" xfId="42" applyFill="1" applyBorder="1" applyAlignment="1">
      <alignment/>
    </xf>
    <xf numFmtId="39" fontId="0" fillId="35" borderId="0" xfId="0" applyNumberFormat="1" applyFill="1" applyBorder="1" applyAlignment="1">
      <alignment/>
    </xf>
    <xf numFmtId="171" fontId="0" fillId="35" borderId="0" xfId="42" applyFont="1" applyFill="1" applyBorder="1" applyAlignment="1">
      <alignment/>
    </xf>
    <xf numFmtId="170" fontId="2" fillId="35" borderId="0" xfId="44" applyFont="1" applyFill="1" applyBorder="1" applyAlignment="1">
      <alignment/>
    </xf>
    <xf numFmtId="170" fontId="3" fillId="35" borderId="0" xfId="44" applyFont="1" applyFill="1" applyBorder="1" applyAlignment="1">
      <alignment/>
    </xf>
    <xf numFmtId="0" fontId="2" fillId="37" borderId="0" xfId="0" applyFont="1" applyFill="1" applyBorder="1" applyAlignment="1">
      <alignment/>
    </xf>
    <xf numFmtId="175" fontId="0" fillId="37" borderId="0" xfId="42" applyNumberFormat="1" applyFill="1" applyBorder="1" applyAlignment="1">
      <alignment horizontal="center"/>
    </xf>
    <xf numFmtId="175" fontId="2" fillId="37" borderId="0" xfId="42" applyNumberFormat="1" applyFont="1" applyFill="1" applyBorder="1" applyAlignment="1">
      <alignment horizontal="center"/>
    </xf>
    <xf numFmtId="175" fontId="2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175" fontId="2" fillId="35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1" fontId="0" fillId="35" borderId="0" xfId="42" applyFont="1" applyFill="1" applyBorder="1" applyAlignment="1">
      <alignment/>
    </xf>
    <xf numFmtId="0" fontId="0" fillId="35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3" sqref="G13"/>
    </sheetView>
  </sheetViews>
  <sheetFormatPr defaultColWidth="9.140625" defaultRowHeight="12.75"/>
  <cols>
    <col min="1" max="1" width="36.421875" style="0" customWidth="1"/>
    <col min="2" max="2" width="10.7109375" style="0" customWidth="1"/>
    <col min="3" max="3" width="11.7109375" style="0" customWidth="1"/>
    <col min="4" max="11" width="10.7109375" style="0" customWidth="1"/>
  </cols>
  <sheetData>
    <row r="1" spans="1:14" ht="18">
      <c r="A1" s="12"/>
      <c r="C1" s="12"/>
      <c r="D1" s="13" t="s">
        <v>31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2"/>
      <c r="M2" s="12"/>
      <c r="N2" s="12"/>
    </row>
    <row r="3" spans="1:14" ht="12.75">
      <c r="A3" s="14"/>
      <c r="B3" s="15" t="s">
        <v>2</v>
      </c>
      <c r="C3" s="15" t="s">
        <v>2</v>
      </c>
      <c r="D3" s="15" t="s">
        <v>2</v>
      </c>
      <c r="E3" s="15" t="s">
        <v>2</v>
      </c>
      <c r="F3" s="15" t="s">
        <v>2</v>
      </c>
      <c r="G3" s="15" t="s">
        <v>2</v>
      </c>
      <c r="H3" s="15" t="s">
        <v>3</v>
      </c>
      <c r="I3" s="15" t="s">
        <v>3</v>
      </c>
      <c r="J3" s="15" t="s">
        <v>3</v>
      </c>
      <c r="K3" s="15" t="s">
        <v>30</v>
      </c>
      <c r="L3" s="12"/>
      <c r="M3" s="12"/>
      <c r="N3" s="12"/>
    </row>
    <row r="4" spans="1:14" ht="12.75">
      <c r="A4" s="14"/>
      <c r="B4" s="15">
        <v>2008</v>
      </c>
      <c r="C4" s="15">
        <v>2009</v>
      </c>
      <c r="D4" s="15">
        <v>2010</v>
      </c>
      <c r="E4" s="15">
        <v>2011</v>
      </c>
      <c r="F4" s="15">
        <v>2012</v>
      </c>
      <c r="G4" s="15">
        <v>2013</v>
      </c>
      <c r="H4" s="15">
        <v>2014</v>
      </c>
      <c r="I4" s="15">
        <v>2015</v>
      </c>
      <c r="J4" s="15">
        <v>2016</v>
      </c>
      <c r="K4" s="15">
        <v>2017</v>
      </c>
      <c r="L4" s="12"/>
      <c r="M4" s="12" t="s">
        <v>5</v>
      </c>
      <c r="N4" s="12"/>
    </row>
    <row r="5" spans="1:14" ht="12.75">
      <c r="A5" s="14"/>
      <c r="B5" s="7"/>
      <c r="C5" s="7"/>
      <c r="D5" s="12"/>
      <c r="E5" s="7"/>
      <c r="F5" s="7"/>
      <c r="G5" s="7"/>
      <c r="H5" s="7"/>
      <c r="I5" s="7"/>
      <c r="J5" s="7"/>
      <c r="K5" s="7"/>
      <c r="L5" s="12"/>
      <c r="M5" s="16">
        <v>0.1</v>
      </c>
      <c r="N5" s="12"/>
    </row>
    <row r="6" spans="1:14" ht="12.75">
      <c r="A6" s="14" t="s">
        <v>16</v>
      </c>
      <c r="B6" s="7">
        <v>125</v>
      </c>
      <c r="C6" s="7">
        <v>145</v>
      </c>
      <c r="D6" s="6">
        <v>155</v>
      </c>
      <c r="E6" s="8">
        <v>175</v>
      </c>
      <c r="F6" s="8">
        <v>182</v>
      </c>
      <c r="G6" s="8">
        <v>195</v>
      </c>
      <c r="H6" s="8">
        <f>G6*(1+ProjectIncrease)</f>
        <v>214.50000000000003</v>
      </c>
      <c r="I6" s="8">
        <f>H6*(1+ProjectIncrease)</f>
        <v>235.95000000000005</v>
      </c>
      <c r="J6" s="8">
        <f>I6*(1+ProjectIncrease)</f>
        <v>259.5450000000001</v>
      </c>
      <c r="K6" s="8">
        <f>J6*(1+ProjectIncrease)</f>
        <v>285.4995000000001</v>
      </c>
      <c r="L6" s="12"/>
      <c r="M6" s="12" t="s">
        <v>9</v>
      </c>
      <c r="N6" s="12"/>
    </row>
    <row r="7" spans="1:14" ht="12.75">
      <c r="A7" s="14" t="s">
        <v>4</v>
      </c>
      <c r="B7" s="7"/>
      <c r="C7" s="7"/>
      <c r="D7" s="6">
        <v>163</v>
      </c>
      <c r="E7" s="8">
        <v>127</v>
      </c>
      <c r="F7" s="8">
        <v>147</v>
      </c>
      <c r="G7" s="8">
        <v>160</v>
      </c>
      <c r="H7" s="8">
        <f>G7*(1+$M7)</f>
        <v>160</v>
      </c>
      <c r="I7" s="8">
        <f>H7*(1+$M7)</f>
        <v>160</v>
      </c>
      <c r="J7" s="8">
        <f>I7*(1+$M7)</f>
        <v>160</v>
      </c>
      <c r="K7" s="8">
        <f>J7*(1+$M7)</f>
        <v>160</v>
      </c>
      <c r="L7" s="12"/>
      <c r="M7" s="17">
        <v>0</v>
      </c>
      <c r="N7" s="12"/>
    </row>
    <row r="8" spans="1:14" ht="12.75">
      <c r="A8" s="12"/>
      <c r="B8" s="7"/>
      <c r="C8" s="7"/>
      <c r="D8" s="7"/>
      <c r="E8" s="12"/>
      <c r="F8" s="7"/>
      <c r="G8" s="7"/>
      <c r="H8" s="7"/>
      <c r="I8" s="7"/>
      <c r="J8" s="7"/>
      <c r="K8" s="7"/>
      <c r="L8" s="12"/>
      <c r="M8" s="12"/>
      <c r="N8" s="12"/>
    </row>
    <row r="9" spans="1:14" ht="12.75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12"/>
      <c r="N9" s="12"/>
    </row>
    <row r="10" spans="1:14" ht="12.75">
      <c r="A10" s="12" t="s">
        <v>17</v>
      </c>
      <c r="B10" s="18">
        <v>19375</v>
      </c>
      <c r="C10" s="18">
        <v>29524</v>
      </c>
      <c r="D10" s="19">
        <v>24920</v>
      </c>
      <c r="E10" s="18">
        <v>22275</v>
      </c>
      <c r="F10" s="18">
        <v>26834</v>
      </c>
      <c r="G10" s="18">
        <v>45137</v>
      </c>
      <c r="H10" s="18">
        <v>32000</v>
      </c>
      <c r="I10" s="18">
        <f>I7*I6+2000</f>
        <v>39752.00000000001</v>
      </c>
      <c r="J10" s="18">
        <f>J7*J6+2000</f>
        <v>43527.20000000001</v>
      </c>
      <c r="K10" s="18">
        <f>K7*K6+2000</f>
        <v>47679.92000000002</v>
      </c>
      <c r="L10" s="12"/>
      <c r="M10" s="33"/>
      <c r="N10" s="12"/>
    </row>
    <row r="11" spans="1:14" ht="12.75">
      <c r="A11" s="12" t="s">
        <v>18</v>
      </c>
      <c r="B11" s="18">
        <v>9000</v>
      </c>
      <c r="C11" s="18">
        <v>9000</v>
      </c>
      <c r="D11" s="18">
        <v>15000</v>
      </c>
      <c r="E11" s="18">
        <v>15000</v>
      </c>
      <c r="F11" s="18">
        <v>3000</v>
      </c>
      <c r="G11" s="18">
        <v>3000</v>
      </c>
      <c r="H11" s="18">
        <v>3000</v>
      </c>
      <c r="I11" s="18">
        <v>3000</v>
      </c>
      <c r="J11" s="18">
        <v>3000</v>
      </c>
      <c r="K11" s="18">
        <v>3000</v>
      </c>
      <c r="L11" s="12"/>
      <c r="M11" s="12" t="s">
        <v>6</v>
      </c>
      <c r="N11" s="12"/>
    </row>
    <row r="12" spans="1:14" ht="12.75">
      <c r="A12" s="12" t="s">
        <v>19</v>
      </c>
      <c r="B12" s="18">
        <v>6136</v>
      </c>
      <c r="C12" s="18">
        <v>4788</v>
      </c>
      <c r="D12" s="18">
        <v>3390</v>
      </c>
      <c r="E12" s="18">
        <v>6754</v>
      </c>
      <c r="F12" s="18">
        <v>7416</v>
      </c>
      <c r="G12" s="18">
        <v>8048</v>
      </c>
      <c r="H12" s="18">
        <v>7000</v>
      </c>
      <c r="I12" s="18">
        <v>7000</v>
      </c>
      <c r="J12" s="18">
        <v>7000</v>
      </c>
      <c r="K12" s="18">
        <v>7000</v>
      </c>
      <c r="L12" s="12"/>
      <c r="M12" s="16">
        <v>0</v>
      </c>
      <c r="N12" s="12"/>
    </row>
    <row r="13" spans="1:14" ht="12.75">
      <c r="A13" s="12" t="s">
        <v>20</v>
      </c>
      <c r="B13" s="18"/>
      <c r="C13" s="18">
        <v>0</v>
      </c>
      <c r="D13" s="18">
        <v>0</v>
      </c>
      <c r="E13" s="18">
        <v>0</v>
      </c>
      <c r="F13" s="18">
        <v>250</v>
      </c>
      <c r="G13" s="18"/>
      <c r="H13" s="18">
        <v>0</v>
      </c>
      <c r="I13" s="18">
        <v>0</v>
      </c>
      <c r="J13" s="18">
        <v>0</v>
      </c>
      <c r="K13" s="18">
        <v>0</v>
      </c>
      <c r="L13" s="12"/>
      <c r="M13" s="12"/>
      <c r="N13" s="12"/>
    </row>
    <row r="14" spans="1:14" ht="12.75">
      <c r="A14" s="12" t="s">
        <v>21</v>
      </c>
      <c r="B14" s="18"/>
      <c r="C14" s="18">
        <v>267</v>
      </c>
      <c r="D14" s="18">
        <v>460</v>
      </c>
      <c r="E14" s="18">
        <v>603</v>
      </c>
      <c r="F14" s="18">
        <v>596</v>
      </c>
      <c r="G14" s="18">
        <v>610</v>
      </c>
      <c r="H14" s="18">
        <v>620</v>
      </c>
      <c r="I14" s="18">
        <v>620</v>
      </c>
      <c r="J14" s="18">
        <v>620</v>
      </c>
      <c r="K14" s="18">
        <v>620</v>
      </c>
      <c r="L14" s="12"/>
      <c r="M14" s="12"/>
      <c r="N14" s="12"/>
    </row>
    <row r="15" spans="1:14" ht="12.75">
      <c r="A15" s="1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2"/>
      <c r="M15" s="12"/>
      <c r="N15" s="12"/>
    </row>
    <row r="16" spans="1:14" s="1" customFormat="1" ht="12.75">
      <c r="A16" s="28" t="s">
        <v>13</v>
      </c>
      <c r="B16" s="30">
        <f>SUM(B10:B14)</f>
        <v>34511</v>
      </c>
      <c r="C16" s="30">
        <f aca="true" t="shared" si="0" ref="C16:I16">SUM(C10:C14)</f>
        <v>43579</v>
      </c>
      <c r="D16" s="30">
        <f t="shared" si="0"/>
        <v>43770</v>
      </c>
      <c r="E16" s="30">
        <f t="shared" si="0"/>
        <v>44632</v>
      </c>
      <c r="F16" s="30">
        <f t="shared" si="0"/>
        <v>38096</v>
      </c>
      <c r="G16" s="30">
        <f t="shared" si="0"/>
        <v>56795</v>
      </c>
      <c r="H16" s="30">
        <f t="shared" si="0"/>
        <v>42620</v>
      </c>
      <c r="I16" s="30">
        <f t="shared" si="0"/>
        <v>50372.00000000001</v>
      </c>
      <c r="J16" s="30">
        <f>SUM(J10:J14)</f>
        <v>54147.20000000001</v>
      </c>
      <c r="K16" s="30">
        <f>SUM(K10:K14)</f>
        <v>58299.92000000002</v>
      </c>
      <c r="L16" s="14"/>
      <c r="M16" s="14"/>
      <c r="N16" s="14"/>
    </row>
    <row r="17" spans="1:14" ht="12.75">
      <c r="A17" s="1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2"/>
      <c r="M17" s="12"/>
      <c r="N17" s="12"/>
    </row>
    <row r="18" spans="1:14" ht="12.75">
      <c r="A18" s="12" t="s">
        <v>27</v>
      </c>
      <c r="B18" s="18">
        <v>1145</v>
      </c>
      <c r="C18" s="18">
        <v>1751</v>
      </c>
      <c r="D18" s="18">
        <v>3117</v>
      </c>
      <c r="E18" s="18">
        <v>1363</v>
      </c>
      <c r="F18" s="18">
        <v>779</v>
      </c>
      <c r="G18" s="18">
        <v>1593</v>
      </c>
      <c r="H18" s="18">
        <v>1500</v>
      </c>
      <c r="I18" s="18">
        <v>1500</v>
      </c>
      <c r="J18" s="18">
        <v>1500</v>
      </c>
      <c r="K18" s="18">
        <v>1500</v>
      </c>
      <c r="L18" s="12"/>
      <c r="M18" s="12"/>
      <c r="N18" s="12"/>
    </row>
    <row r="19" spans="1:14" ht="12.75">
      <c r="A19" s="12" t="s">
        <v>22</v>
      </c>
      <c r="B19" s="20"/>
      <c r="C19" s="20">
        <v>4490</v>
      </c>
      <c r="D19" s="20">
        <v>1620</v>
      </c>
      <c r="E19" s="20">
        <v>15925</v>
      </c>
      <c r="F19" s="20">
        <v>7061</v>
      </c>
      <c r="G19" s="20">
        <v>4825</v>
      </c>
      <c r="H19" s="20">
        <v>9000</v>
      </c>
      <c r="I19" s="20">
        <v>9000</v>
      </c>
      <c r="J19" s="20">
        <v>9000</v>
      </c>
      <c r="K19" s="20">
        <v>9000</v>
      </c>
      <c r="L19" s="12"/>
      <c r="M19" s="12"/>
      <c r="N19" s="12"/>
    </row>
    <row r="20" spans="1:14" ht="12.75">
      <c r="A20" s="1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2"/>
      <c r="M20" s="12"/>
      <c r="N20" s="12"/>
    </row>
    <row r="21" spans="1:14" ht="12.75">
      <c r="A21" s="28" t="s">
        <v>12</v>
      </c>
      <c r="B21" s="31">
        <f>SUM(B18:B19)</f>
        <v>1145</v>
      </c>
      <c r="C21" s="31">
        <f aca="true" t="shared" si="1" ref="C21:I21">SUM(C18:C19)</f>
        <v>6241</v>
      </c>
      <c r="D21" s="31">
        <f t="shared" si="1"/>
        <v>4737</v>
      </c>
      <c r="E21" s="31">
        <f t="shared" si="1"/>
        <v>17288</v>
      </c>
      <c r="F21" s="31">
        <f t="shared" si="1"/>
        <v>7840</v>
      </c>
      <c r="G21" s="31">
        <f>SUM(G18:G19)</f>
        <v>6418</v>
      </c>
      <c r="H21" s="31">
        <f t="shared" si="1"/>
        <v>10500</v>
      </c>
      <c r="I21" s="31">
        <f t="shared" si="1"/>
        <v>10500</v>
      </c>
      <c r="J21" s="31">
        <f>SUM(J18:J19)</f>
        <v>10500</v>
      </c>
      <c r="K21" s="31">
        <f>SUM(K18:K19)</f>
        <v>10500</v>
      </c>
      <c r="L21" s="12"/>
      <c r="M21" s="12"/>
      <c r="N21" s="12"/>
    </row>
    <row r="22" spans="1:14" ht="12.75">
      <c r="A22" s="1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2"/>
      <c r="M22" s="12"/>
      <c r="N22" s="12"/>
    </row>
    <row r="23" spans="1:14" ht="12.75">
      <c r="A23" s="9" t="s">
        <v>14</v>
      </c>
      <c r="B23" s="10">
        <f>B16+B21</f>
        <v>35656</v>
      </c>
      <c r="C23" s="10">
        <f aca="true" t="shared" si="2" ref="C23:I23">C16+C21</f>
        <v>49820</v>
      </c>
      <c r="D23" s="10">
        <f t="shared" si="2"/>
        <v>48507</v>
      </c>
      <c r="E23" s="10">
        <f t="shared" si="2"/>
        <v>61920</v>
      </c>
      <c r="F23" s="10">
        <f t="shared" si="2"/>
        <v>45936</v>
      </c>
      <c r="G23" s="10">
        <f>G16+G21</f>
        <v>63213</v>
      </c>
      <c r="H23" s="10">
        <f t="shared" si="2"/>
        <v>53120</v>
      </c>
      <c r="I23" s="10">
        <f t="shared" si="2"/>
        <v>60872.00000000001</v>
      </c>
      <c r="J23" s="10">
        <f>J16+J21</f>
        <v>64647.20000000001</v>
      </c>
      <c r="K23" s="10">
        <f>K16+K21</f>
        <v>68799.92000000001</v>
      </c>
      <c r="L23" s="12"/>
      <c r="M23" s="21"/>
      <c r="N23" s="12"/>
    </row>
    <row r="24" spans="1:14" ht="12.75">
      <c r="A24" s="1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2"/>
      <c r="M24" s="12"/>
      <c r="N24" s="12"/>
    </row>
    <row r="25" spans="1:14" ht="12.75">
      <c r="A25" s="1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2"/>
      <c r="M25" s="12"/>
      <c r="N25" s="12"/>
    </row>
    <row r="26" spans="1:14" ht="12.75">
      <c r="A26" s="12" t="s">
        <v>23</v>
      </c>
      <c r="B26" s="18"/>
      <c r="C26" s="18">
        <v>22436</v>
      </c>
      <c r="D26" s="18">
        <v>22847</v>
      </c>
      <c r="E26" s="19">
        <v>23980</v>
      </c>
      <c r="F26" s="18">
        <v>23621</v>
      </c>
      <c r="G26" s="18">
        <v>22777</v>
      </c>
      <c r="H26" s="18">
        <v>32000</v>
      </c>
      <c r="I26" s="18">
        <v>40000</v>
      </c>
      <c r="J26" s="18">
        <v>40000</v>
      </c>
      <c r="K26" s="18">
        <v>40000</v>
      </c>
      <c r="L26" s="12"/>
      <c r="M26" s="12"/>
      <c r="N26" s="12"/>
    </row>
    <row r="27" spans="1:14" ht="12.75">
      <c r="A27" s="12" t="s">
        <v>24</v>
      </c>
      <c r="B27" s="18">
        <v>15270</v>
      </c>
      <c r="C27" s="18">
        <v>5064</v>
      </c>
      <c r="D27" s="18">
        <v>3598</v>
      </c>
      <c r="E27" s="18">
        <v>2348</v>
      </c>
      <c r="F27" s="18">
        <v>1998</v>
      </c>
      <c r="G27" s="18">
        <v>1764</v>
      </c>
      <c r="H27" s="18">
        <v>1780</v>
      </c>
      <c r="I27" s="18">
        <v>2400</v>
      </c>
      <c r="J27" s="18">
        <v>2400</v>
      </c>
      <c r="K27" s="18">
        <v>2400</v>
      </c>
      <c r="L27" s="12"/>
      <c r="M27" s="12"/>
      <c r="N27" s="12"/>
    </row>
    <row r="28" spans="1:14" ht="12.75">
      <c r="A28" s="12" t="s">
        <v>8</v>
      </c>
      <c r="B28" s="18"/>
      <c r="C28" s="18"/>
      <c r="D28" s="18">
        <v>5096</v>
      </c>
      <c r="E28" s="18">
        <v>1476</v>
      </c>
      <c r="F28" s="18">
        <v>1774</v>
      </c>
      <c r="G28" s="18">
        <v>2204</v>
      </c>
      <c r="H28" s="18">
        <v>6495</v>
      </c>
      <c r="I28" s="18">
        <v>6495</v>
      </c>
      <c r="J28" s="18">
        <v>6495</v>
      </c>
      <c r="K28" s="18">
        <v>6495</v>
      </c>
      <c r="L28" s="12"/>
      <c r="M28" s="12"/>
      <c r="N28" s="12"/>
    </row>
    <row r="29" spans="1:14" ht="12.75">
      <c r="A29" s="12" t="s">
        <v>0</v>
      </c>
      <c r="B29" s="18">
        <v>3720</v>
      </c>
      <c r="C29" s="18">
        <v>3720</v>
      </c>
      <c r="D29" s="18">
        <v>1561</v>
      </c>
      <c r="E29" s="18">
        <v>5145</v>
      </c>
      <c r="F29" s="18">
        <v>4920</v>
      </c>
      <c r="G29" s="18">
        <v>5160</v>
      </c>
      <c r="H29" s="18">
        <v>5160</v>
      </c>
      <c r="I29" s="18">
        <v>5160</v>
      </c>
      <c r="J29" s="18">
        <v>5160</v>
      </c>
      <c r="K29" s="18">
        <v>5160</v>
      </c>
      <c r="L29" s="12"/>
      <c r="M29" s="12"/>
      <c r="N29" s="12"/>
    </row>
    <row r="30" spans="1:15" ht="12.75">
      <c r="A30" s="12" t="s">
        <v>25</v>
      </c>
      <c r="B30" s="18">
        <v>2251</v>
      </c>
      <c r="C30" s="18">
        <v>965</v>
      </c>
      <c r="D30" s="18">
        <v>860</v>
      </c>
      <c r="E30" s="18">
        <v>1506</v>
      </c>
      <c r="F30" s="18">
        <v>3610</v>
      </c>
      <c r="G30" s="18">
        <v>14928</v>
      </c>
      <c r="H30" s="18">
        <v>6000</v>
      </c>
      <c r="I30" s="18">
        <v>6000</v>
      </c>
      <c r="J30" s="18">
        <v>6000</v>
      </c>
      <c r="K30" s="18">
        <v>6000</v>
      </c>
      <c r="L30" s="12"/>
      <c r="M30" s="12"/>
      <c r="N30" s="12"/>
      <c r="O30" s="3"/>
    </row>
    <row r="31" spans="1:14" ht="12.75">
      <c r="A31" s="12" t="s">
        <v>26</v>
      </c>
      <c r="B31" s="18"/>
      <c r="C31" s="18">
        <v>0</v>
      </c>
      <c r="D31" s="18">
        <v>2616</v>
      </c>
      <c r="E31" s="18">
        <v>1269</v>
      </c>
      <c r="F31" s="18">
        <v>1043</v>
      </c>
      <c r="G31" s="18">
        <v>1408</v>
      </c>
      <c r="H31" s="18">
        <v>650</v>
      </c>
      <c r="I31" s="18">
        <v>650</v>
      </c>
      <c r="J31" s="18">
        <v>650</v>
      </c>
      <c r="K31" s="18">
        <v>650</v>
      </c>
      <c r="L31" s="12"/>
      <c r="M31" s="12"/>
      <c r="N31" s="12"/>
    </row>
    <row r="32" spans="1:14" ht="12.75">
      <c r="A32" s="1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2"/>
      <c r="M32" s="12"/>
      <c r="N32" s="12"/>
    </row>
    <row r="33" spans="1:14" ht="12.75">
      <c r="A33" s="32" t="s">
        <v>11</v>
      </c>
      <c r="B33" s="29">
        <f>SUM(B26:B31)</f>
        <v>21241</v>
      </c>
      <c r="C33" s="29">
        <f aca="true" t="shared" si="3" ref="C33:I33">SUM(C26:C31)</f>
        <v>32185</v>
      </c>
      <c r="D33" s="29">
        <f t="shared" si="3"/>
        <v>36578</v>
      </c>
      <c r="E33" s="29">
        <f t="shared" si="3"/>
        <v>35724</v>
      </c>
      <c r="F33" s="29">
        <f t="shared" si="3"/>
        <v>36966</v>
      </c>
      <c r="G33" s="29">
        <f t="shared" si="3"/>
        <v>48241</v>
      </c>
      <c r="H33" s="29">
        <f t="shared" si="3"/>
        <v>52085</v>
      </c>
      <c r="I33" s="29">
        <f t="shared" si="3"/>
        <v>60705</v>
      </c>
      <c r="J33" s="29">
        <f>SUM(J26:J31)</f>
        <v>60705</v>
      </c>
      <c r="K33" s="29">
        <f>SUM(K26:K31)</f>
        <v>60705</v>
      </c>
      <c r="L33" s="12"/>
      <c r="M33" s="12"/>
      <c r="N33" s="12"/>
    </row>
    <row r="34" spans="1:14" ht="12.75">
      <c r="A34" s="1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2"/>
      <c r="M34" s="12"/>
      <c r="N34" s="12"/>
    </row>
    <row r="35" spans="1:14" ht="12.75">
      <c r="A35" s="12" t="s">
        <v>1</v>
      </c>
      <c r="B35" s="20"/>
      <c r="C35" s="18">
        <v>4759</v>
      </c>
      <c r="D35" s="18">
        <v>0</v>
      </c>
      <c r="E35" s="18">
        <v>13896</v>
      </c>
      <c r="F35" s="18">
        <v>7496</v>
      </c>
      <c r="G35" s="18">
        <v>5010</v>
      </c>
      <c r="H35" s="18">
        <v>9000</v>
      </c>
      <c r="I35" s="18">
        <v>9000</v>
      </c>
      <c r="J35" s="18">
        <v>9000</v>
      </c>
      <c r="K35" s="18">
        <v>9000</v>
      </c>
      <c r="L35" s="12"/>
      <c r="M35" s="12"/>
      <c r="N35" s="12"/>
    </row>
    <row r="36" spans="1:14" ht="12.75">
      <c r="A36" s="12" t="s">
        <v>28</v>
      </c>
      <c r="B36" s="18">
        <v>1067</v>
      </c>
      <c r="C36" s="22">
        <v>1751</v>
      </c>
      <c r="D36" s="22">
        <v>3117</v>
      </c>
      <c r="E36" s="22">
        <v>1363</v>
      </c>
      <c r="F36" s="22">
        <v>779</v>
      </c>
      <c r="G36" s="22">
        <v>1593</v>
      </c>
      <c r="H36" s="22">
        <v>1500</v>
      </c>
      <c r="I36" s="22">
        <v>1500</v>
      </c>
      <c r="J36" s="22">
        <v>1500</v>
      </c>
      <c r="K36" s="22">
        <v>1500</v>
      </c>
      <c r="L36" s="12"/>
      <c r="M36" s="12"/>
      <c r="N36" s="12"/>
    </row>
    <row r="37" spans="1:14" ht="12.75">
      <c r="A37" s="12"/>
      <c r="B37" s="18"/>
      <c r="C37" s="22"/>
      <c r="D37" s="22"/>
      <c r="E37" s="22"/>
      <c r="F37" s="22"/>
      <c r="G37" s="22"/>
      <c r="H37" s="22"/>
      <c r="I37" s="22"/>
      <c r="J37" s="22"/>
      <c r="K37" s="22"/>
      <c r="L37" s="12"/>
      <c r="M37" s="12"/>
      <c r="N37" s="12"/>
    </row>
    <row r="38" spans="1:14" ht="12.75">
      <c r="A38" s="32" t="s">
        <v>10</v>
      </c>
      <c r="B38" s="29">
        <f>SUM(B35:B36)</f>
        <v>1067</v>
      </c>
      <c r="C38" s="29">
        <f aca="true" t="shared" si="4" ref="C38:I38">SUM(C35:C36)</f>
        <v>6510</v>
      </c>
      <c r="D38" s="29">
        <f t="shared" si="4"/>
        <v>3117</v>
      </c>
      <c r="E38" s="29">
        <f t="shared" si="4"/>
        <v>15259</v>
      </c>
      <c r="F38" s="29">
        <f t="shared" si="4"/>
        <v>8275</v>
      </c>
      <c r="G38" s="29">
        <f>SUM(G35:G36)</f>
        <v>6603</v>
      </c>
      <c r="H38" s="29">
        <f t="shared" si="4"/>
        <v>10500</v>
      </c>
      <c r="I38" s="29">
        <f t="shared" si="4"/>
        <v>10500</v>
      </c>
      <c r="J38" s="29">
        <f>SUM(J35:J36)</f>
        <v>10500</v>
      </c>
      <c r="K38" s="29">
        <f>SUM(K35:K36)</f>
        <v>10500</v>
      </c>
      <c r="L38" s="12"/>
      <c r="M38" s="12"/>
      <c r="N38" s="12"/>
    </row>
    <row r="39" spans="1:14" ht="12.75">
      <c r="A39" s="12"/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2"/>
      <c r="M39" s="12"/>
      <c r="N39" s="12"/>
    </row>
    <row r="40" spans="1:14" ht="12.75">
      <c r="A40" s="9" t="s">
        <v>15</v>
      </c>
      <c r="B40" s="11">
        <f>B33+B38</f>
        <v>22308</v>
      </c>
      <c r="C40" s="11">
        <f aca="true" t="shared" si="5" ref="C40:I40">C33+C38</f>
        <v>38695</v>
      </c>
      <c r="D40" s="11">
        <f t="shared" si="5"/>
        <v>39695</v>
      </c>
      <c r="E40" s="11">
        <f t="shared" si="5"/>
        <v>50983</v>
      </c>
      <c r="F40" s="11">
        <f t="shared" si="5"/>
        <v>45241</v>
      </c>
      <c r="G40" s="11">
        <f>G33+G38</f>
        <v>54844</v>
      </c>
      <c r="H40" s="11">
        <f t="shared" si="5"/>
        <v>62585</v>
      </c>
      <c r="I40" s="11">
        <f t="shared" si="5"/>
        <v>71205</v>
      </c>
      <c r="J40" s="11">
        <f>J33+J38</f>
        <v>71205</v>
      </c>
      <c r="K40" s="11">
        <f>K33+K38</f>
        <v>71205</v>
      </c>
      <c r="L40" s="12"/>
      <c r="M40" s="21"/>
      <c r="N40" s="12"/>
    </row>
    <row r="41" spans="1:14" ht="12.75">
      <c r="A41" s="1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2"/>
      <c r="M41" s="21"/>
      <c r="N41" s="12"/>
    </row>
    <row r="42" spans="1:14" ht="12.75">
      <c r="A42" s="4" t="s">
        <v>7</v>
      </c>
      <c r="B42" s="5">
        <f aca="true" t="shared" si="6" ref="B42:I42">B23-B40</f>
        <v>13348</v>
      </c>
      <c r="C42" s="5">
        <f t="shared" si="6"/>
        <v>11125</v>
      </c>
      <c r="D42" s="5">
        <f t="shared" si="6"/>
        <v>8812</v>
      </c>
      <c r="E42" s="5">
        <f t="shared" si="6"/>
        <v>10937</v>
      </c>
      <c r="F42" s="5">
        <f t="shared" si="6"/>
        <v>695</v>
      </c>
      <c r="G42" s="5">
        <f>G23-G40</f>
        <v>8369</v>
      </c>
      <c r="H42" s="5">
        <f t="shared" si="6"/>
        <v>-9465</v>
      </c>
      <c r="I42" s="5">
        <f t="shared" si="6"/>
        <v>-10332.999999999993</v>
      </c>
      <c r="J42" s="5">
        <f>J23-J40</f>
        <v>-6557.799999999988</v>
      </c>
      <c r="K42" s="5">
        <f>K23-K40</f>
        <v>-2405.079999999987</v>
      </c>
      <c r="L42" s="12"/>
      <c r="M42" s="12"/>
      <c r="N42" s="12"/>
    </row>
    <row r="43" spans="1:14" ht="12.75">
      <c r="A43" s="12"/>
      <c r="B43" s="7"/>
      <c r="C43" s="7"/>
      <c r="D43" s="7"/>
      <c r="E43" s="7"/>
      <c r="F43" s="7"/>
      <c r="G43" s="7"/>
      <c r="H43" s="7"/>
      <c r="I43" s="7"/>
      <c r="J43" s="7"/>
      <c r="K43" s="7"/>
      <c r="L43" s="12"/>
      <c r="M43" s="12"/>
      <c r="N43" s="12"/>
    </row>
    <row r="44" spans="1:14" ht="12.75">
      <c r="A44" s="14" t="s">
        <v>29</v>
      </c>
      <c r="B44" s="7"/>
      <c r="C44" s="7"/>
      <c r="D44" s="34">
        <v>52720</v>
      </c>
      <c r="E44" s="34">
        <v>63657</v>
      </c>
      <c r="F44" s="34">
        <f aca="true" t="shared" si="7" ref="F44:K44">E44+F42</f>
        <v>64352</v>
      </c>
      <c r="G44" s="34">
        <f t="shared" si="7"/>
        <v>72721</v>
      </c>
      <c r="H44" s="34">
        <f t="shared" si="7"/>
        <v>63256</v>
      </c>
      <c r="I44" s="34">
        <f t="shared" si="7"/>
        <v>52923.00000000001</v>
      </c>
      <c r="J44" s="34">
        <f t="shared" si="7"/>
        <v>46365.20000000002</v>
      </c>
      <c r="K44" s="34">
        <f t="shared" si="7"/>
        <v>43960.12000000003</v>
      </c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4" t="s">
        <v>32</v>
      </c>
      <c r="B46" s="23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23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 t="s">
        <v>35</v>
      </c>
      <c r="B48" s="25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 t="s">
        <v>33</v>
      </c>
      <c r="B49" s="25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37" t="s">
        <v>34</v>
      </c>
      <c r="B50" s="12"/>
      <c r="C50" s="26"/>
      <c r="D50" s="25"/>
      <c r="E50" s="25"/>
      <c r="F50" s="25"/>
      <c r="G50" s="25"/>
      <c r="H50" s="25"/>
      <c r="I50" s="25"/>
      <c r="J50" s="25"/>
      <c r="K50" s="25"/>
      <c r="L50" s="12"/>
      <c r="M50" s="12"/>
      <c r="N50" s="12"/>
    </row>
    <row r="51" spans="1:14" ht="12.75">
      <c r="A51" s="12" t="s">
        <v>36</v>
      </c>
      <c r="B51" s="12"/>
      <c r="C51" s="25"/>
      <c r="D51" s="25"/>
      <c r="E51" s="25"/>
      <c r="F51" s="25"/>
      <c r="G51" s="25"/>
      <c r="H51" s="25"/>
      <c r="I51" s="25"/>
      <c r="J51" s="25"/>
      <c r="K51" s="25"/>
      <c r="L51" s="12"/>
      <c r="M51" s="12"/>
      <c r="N51" s="12"/>
    </row>
    <row r="52" spans="1:14" ht="15">
      <c r="A52" s="12" t="s">
        <v>37</v>
      </c>
      <c r="B52" s="25"/>
      <c r="C52" s="27"/>
      <c r="D52" s="27"/>
      <c r="E52" s="27"/>
      <c r="F52" s="27"/>
      <c r="G52" s="27"/>
      <c r="H52" s="27"/>
      <c r="I52" s="27"/>
      <c r="J52" s="27"/>
      <c r="K52" s="27"/>
      <c r="L52" s="12"/>
      <c r="M52" s="12"/>
      <c r="N52" s="12"/>
    </row>
    <row r="53" spans="1:11" ht="15">
      <c r="A53" s="35"/>
      <c r="B53" s="36"/>
      <c r="C53" s="2"/>
      <c r="D53" s="2"/>
      <c r="E53" s="2"/>
      <c r="F53" s="2"/>
      <c r="G53" s="2"/>
      <c r="H53" s="2"/>
      <c r="I53" s="2"/>
      <c r="J53" s="2"/>
      <c r="K53" s="2"/>
    </row>
    <row r="55" ht="12.75">
      <c r="B55" s="35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2013-06-02T19:01:52Z</cp:lastPrinted>
  <dcterms:created xsi:type="dcterms:W3CDTF">2009-10-18T16:16:22Z</dcterms:created>
  <dcterms:modified xsi:type="dcterms:W3CDTF">2014-01-22T14:08:02Z</dcterms:modified>
  <cp:category/>
  <cp:version/>
  <cp:contentType/>
  <cp:contentStatus/>
</cp:coreProperties>
</file>